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sandgatepc-my.sharepoint.com/personal/clerk_sandgate-pc_gov_uk/Documents/Documents/Clerk- Gaye/"/>
    </mc:Choice>
  </mc:AlternateContent>
  <xr:revisionPtr revIDLastSave="0" documentId="8_{AD7EB528-DBDB-46EB-BB24-8EB0A607CBB8}" xr6:coauthVersionLast="47" xr6:coauthVersionMax="47" xr10:uidLastSave="{00000000-0000-0000-0000-000000000000}"/>
  <bookViews>
    <workbookView xWindow="0" yWindow="720" windowWidth="28800" windowHeight="15480" activeTab="1" xr2:uid="{5B0BDE83-6876-4805-B62D-9B947BC0479E}"/>
  </bookViews>
  <sheets>
    <sheet name="Instructions" sheetId="3" r:id="rId1"/>
    <sheet name="Calculator" sheetId="2" r:id="rId2"/>
    <sheet name="Data" sheetId="1" state="hidden" r:id="rId3"/>
  </sheets>
  <definedNames>
    <definedName name="_xlnm._FilterDatabase" localSheetId="2" hidden="1">Data!$A$5:$M$36</definedName>
    <definedName name="_xlnm.Print_Area" localSheetId="1">Calculator!$A$1:$D$42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2" l="1"/>
  <c r="B38" i="1"/>
  <c r="E38" i="1" l="1"/>
  <c r="C38" i="1"/>
  <c r="L4" i="1" l="1"/>
  <c r="K4" i="1"/>
  <c r="I4" i="1"/>
  <c r="H4" i="1"/>
  <c r="G4" i="1"/>
  <c r="E4" i="1"/>
  <c r="C4" i="1"/>
  <c r="C18" i="2" l="1"/>
  <c r="C9" i="2"/>
  <c r="C20" i="2" l="1"/>
  <c r="C11" i="2"/>
  <c r="B19" i="2"/>
  <c r="B21" i="2" s="1"/>
  <c r="B11" i="2"/>
  <c r="B13" i="2"/>
  <c r="B10" i="2" s="1"/>
  <c r="C22" i="2"/>
  <c r="C19" i="2"/>
  <c r="B22" i="2"/>
  <c r="B12" i="2" l="1"/>
  <c r="B23" i="2"/>
  <c r="C21" i="2"/>
  <c r="C23" i="2" s="1"/>
  <c r="D38" i="1" l="1"/>
  <c r="C10" i="2" l="1"/>
  <c r="C24" i="2" s="1"/>
  <c r="C25" i="2" s="1"/>
  <c r="C12" i="2" l="1"/>
  <c r="C15" i="2" s="1"/>
  <c r="C13" i="2"/>
  <c r="C14" i="2"/>
</calcChain>
</file>

<file path=xl/sharedStrings.xml><?xml version="1.0" encoding="utf-8"?>
<sst xmlns="http://schemas.openxmlformats.org/spreadsheetml/2006/main" count="127" uniqueCount="105">
  <si>
    <t>Town/Parish Council Name</t>
  </si>
  <si>
    <t>Please Select:</t>
  </si>
  <si>
    <t>Financial Year to which the precept relates</t>
  </si>
  <si>
    <t>2025/26</t>
  </si>
  <si>
    <t>Date of meeting at which the precept was approved</t>
  </si>
  <si>
    <t>Town/Parish Precept</t>
  </si>
  <si>
    <t>Tax Base</t>
  </si>
  <si>
    <t>OR</t>
  </si>
  <si>
    <t>Band D Council Tax Charge</t>
  </si>
  <si>
    <t>Total Resource Requirement</t>
  </si>
  <si>
    <t>Percentage Council Tax Increase</t>
  </si>
  <si>
    <t>Percentage Band D Charge Increase</t>
  </si>
  <si>
    <t>Cost Breakdown</t>
  </si>
  <si>
    <t>Gross Expenditure</t>
  </si>
  <si>
    <t>Income</t>
  </si>
  <si>
    <t>Net Expenditure</t>
  </si>
  <si>
    <t>(Use Of)/Addition To Reserves</t>
  </si>
  <si>
    <t>Council Tax Requirement (Precept)</t>
  </si>
  <si>
    <t>Precept amount from above</t>
  </si>
  <si>
    <t>Check</t>
  </si>
  <si>
    <t xml:space="preserve">Precept Request Authorised by: </t>
  </si>
  <si>
    <t>Date:</t>
  </si>
  <si>
    <t xml:space="preserve">Signed: </t>
  </si>
  <si>
    <t>Print Name:</t>
  </si>
  <si>
    <t>Cell reference</t>
  </si>
  <si>
    <t>1. Select Parish from Drop-down list</t>
  </si>
  <si>
    <t>2. Fill in Date of meeting at which the precept was approved</t>
  </si>
  <si>
    <t>4. Fill in information on Gross Expenditure/Income and Any (Use Of)/Addition To Reserves</t>
  </si>
  <si>
    <t>Parish</t>
  </si>
  <si>
    <t>Use of/Addition to Reserves</t>
  </si>
  <si>
    <t>Folkestone</t>
  </si>
  <si>
    <t>Sandgate</t>
  </si>
  <si>
    <t>Hythe</t>
  </si>
  <si>
    <t>Lydd</t>
  </si>
  <si>
    <t>New Romney</t>
  </si>
  <si>
    <t>Acrise</t>
  </si>
  <si>
    <t>Elham</t>
  </si>
  <si>
    <t>Elmsted</t>
  </si>
  <si>
    <t>Hawkinge</t>
  </si>
  <si>
    <t>Lyminge</t>
  </si>
  <si>
    <t>Lympne</t>
  </si>
  <si>
    <t>Monks Horton</t>
  </si>
  <si>
    <t>Newington</t>
  </si>
  <si>
    <t>Postling</t>
  </si>
  <si>
    <t>Saltwood</t>
  </si>
  <si>
    <t>Sellindge</t>
  </si>
  <si>
    <t>Stanford</t>
  </si>
  <si>
    <t>Stelling Minnis</t>
  </si>
  <si>
    <t>Stowting</t>
  </si>
  <si>
    <t>Swingfield</t>
  </si>
  <si>
    <t>Brenzett</t>
  </si>
  <si>
    <t>Brookland</t>
  </si>
  <si>
    <t>Burmarsh</t>
  </si>
  <si>
    <t>Dymchurch</t>
  </si>
  <si>
    <t>Ivychurch</t>
  </si>
  <si>
    <t>Newchurch</t>
  </si>
  <si>
    <t>Old Romney</t>
  </si>
  <si>
    <t>St Mary in the Marsh</t>
  </si>
  <si>
    <t>Snargate</t>
  </si>
  <si>
    <t>Previous year used to demonstrate - to be updated with draft taxbase</t>
  </si>
  <si>
    <t>Breakdown not provided; final precept figure used instead</t>
  </si>
  <si>
    <t>PRECEPT DEMAND FORM</t>
  </si>
  <si>
    <t>Folkestone &amp; Hythe District Council</t>
  </si>
  <si>
    <t>Instructions</t>
  </si>
  <si>
    <t>Please note: whilst there is no statuatory limit on precept increases, anything over 5% will flag red above for review.</t>
  </si>
  <si>
    <t xml:space="preserve">Bank Details: </t>
  </si>
  <si>
    <t>Authorised Signatory (eg. Chairman)</t>
  </si>
  <si>
    <t>Counter Signatory (eg. Clerk/Chief Finance Officer)</t>
  </si>
  <si>
    <t>Account Name:</t>
  </si>
  <si>
    <t>Account Code:</t>
  </si>
  <si>
    <t>Sort Code:</t>
  </si>
  <si>
    <t>Contact Details:</t>
  </si>
  <si>
    <t>Email Address:</t>
  </si>
  <si>
    <r>
      <t>3. Fill in either Town/Parish Precept or Band D Council Tax Charge -</t>
    </r>
    <r>
      <rPr>
        <b/>
        <sz val="12"/>
        <color theme="1"/>
        <rFont val="Arial"/>
        <family val="2"/>
      </rPr>
      <t xml:space="preserve"> Please do not fill both</t>
    </r>
  </si>
  <si>
    <t>5. Fill in authorisation for Authorised Signatory and Counter Signatory</t>
  </si>
  <si>
    <t>6. Fill in Bank Details and Contact Details</t>
  </si>
  <si>
    <t>To be verified against existing FHDC records:</t>
  </si>
  <si>
    <t xml:space="preserve">        This should match the precept amount above, please review if the Check is not equal to 0</t>
  </si>
  <si>
    <t xml:space="preserve">        The signature can either be added in excel or the page can be printed and signed, then scanned</t>
  </si>
  <si>
    <t xml:space="preserve">         These will be checked against existing FHDC records and we will be in contact if there is any discrepancy</t>
  </si>
  <si>
    <t>2026/27</t>
  </si>
  <si>
    <t>NY</t>
  </si>
  <si>
    <t>CY</t>
  </si>
  <si>
    <t>Paddlesworth</t>
  </si>
  <si>
    <t>\\sdcnet\fhdc\Accounts\Shared\Collection Fund\Council Tax\Precept Payments\Town &amp; Parish Funding\Precept Notifications 202526\Returned Precept Forms</t>
  </si>
  <si>
    <t>Precept</t>
  </si>
  <si>
    <t>Update with prior year return</t>
  </si>
  <si>
    <t>Update with budget setting year return</t>
  </si>
  <si>
    <t>File path:</t>
  </si>
  <si>
    <t>Income (£)</t>
  </si>
  <si>
    <t>Use of (£) /Addition to Reserves £</t>
  </si>
  <si>
    <t>No PY I&amp;E data</t>
  </si>
  <si>
    <r>
      <t xml:space="preserve">Please return completed forms to: </t>
    </r>
    <r>
      <rPr>
        <b/>
        <u/>
        <sz val="12"/>
        <color theme="1"/>
        <rFont val="Arial"/>
        <family val="2"/>
      </rPr>
      <t>jun.shek@folkestone-hythe.gov.uk</t>
    </r>
  </si>
  <si>
    <t>B5</t>
  </si>
  <si>
    <t>B7</t>
  </si>
  <si>
    <r>
      <t xml:space="preserve">D10 </t>
    </r>
    <r>
      <rPr>
        <b/>
        <u/>
        <sz val="12"/>
        <color theme="1"/>
        <rFont val="Arial"/>
        <family val="2"/>
      </rPr>
      <t>OR</t>
    </r>
    <r>
      <rPr>
        <sz val="12"/>
        <color theme="1"/>
        <rFont val="Arial"/>
        <family val="2"/>
      </rPr>
      <t xml:space="preserve"> D12</t>
    </r>
  </si>
  <si>
    <t>D19, D20, D22</t>
  </si>
  <si>
    <t>C25</t>
  </si>
  <si>
    <t>D28 to D33</t>
  </si>
  <si>
    <t>D37 to D39, D42</t>
  </si>
  <si>
    <t>Gaye Thomas</t>
  </si>
  <si>
    <t>Tim Prater</t>
  </si>
  <si>
    <t>clerk@sandgate-pc.gov.uk</t>
  </si>
  <si>
    <t>Sandgate Parish Council</t>
  </si>
  <si>
    <t>40-21-15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</si>
</sst>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£&quot;#,##0.00"/>
    <numFmt numFmtId="165" formatCode="#,##0.00;\(#,##0.00\)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u/>
      <sz val="13"/>
      <color theme="1"/>
      <name val="Arial"/>
      <family val="2"/>
    </font>
    <font>
      <b/>
      <sz val="12"/>
      <color rgb="FFFF0000"/>
      <name val="Arial"/>
      <family val="2"/>
    </font>
    <font>
      <b/>
      <u/>
      <sz val="12"/>
      <color theme="1"/>
      <name val="Arial"/>
      <family val="2"/>
    </font>
    <font>
      <i/>
      <u/>
      <sz val="12"/>
      <color theme="1"/>
      <name val="Arial"/>
      <family val="2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87">
    <xf numFmtId="0" fontId="0" fillId="0" borderId="0" xfId="0"/>
    <xf numFmtId="43" fontId="0" fillId="0" borderId="0" xfId="1" applyFont="1"/>
    <xf numFmtId="3" fontId="0" fillId="0" borderId="1" xfId="0" applyNumberFormat="1" applyBorder="1"/>
    <xf numFmtId="43" fontId="2" fillId="0" borderId="0" xfId="1" applyFont="1"/>
    <xf numFmtId="43" fontId="4" fillId="3" borderId="0" xfId="1" applyFont="1" applyFill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43" fontId="6" fillId="0" borderId="0" xfId="1" applyFont="1"/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4" xfId="0" applyFont="1" applyBorder="1"/>
    <xf numFmtId="43" fontId="6" fillId="0" borderId="2" xfId="1" applyFont="1" applyBorder="1"/>
    <xf numFmtId="0" fontId="9" fillId="0" borderId="13" xfId="0" applyFont="1" applyBorder="1"/>
    <xf numFmtId="0" fontId="9" fillId="0" borderId="5" xfId="0" applyFont="1" applyBorder="1"/>
    <xf numFmtId="0" fontId="9" fillId="0" borderId="7" xfId="0" applyFont="1" applyBorder="1"/>
    <xf numFmtId="0" fontId="9" fillId="0" borderId="6" xfId="0" applyFont="1" applyBorder="1"/>
    <xf numFmtId="0" fontId="9" fillId="0" borderId="16" xfId="0" applyFont="1" applyBorder="1"/>
    <xf numFmtId="164" fontId="7" fillId="0" borderId="0" xfId="0" applyNumberFormat="1" applyFont="1"/>
    <xf numFmtId="0" fontId="9" fillId="0" borderId="0" xfId="0" applyFont="1"/>
    <xf numFmtId="0" fontId="9" fillId="0" borderId="3" xfId="0" applyFont="1" applyBorder="1" applyAlignment="1">
      <alignment vertical="center"/>
    </xf>
    <xf numFmtId="0" fontId="6" fillId="0" borderId="3" xfId="0" applyFont="1" applyBorder="1"/>
    <xf numFmtId="0" fontId="6" fillId="0" borderId="2" xfId="0" applyFont="1" applyBorder="1"/>
    <xf numFmtId="0" fontId="9" fillId="0" borderId="7" xfId="0" applyFont="1" applyBorder="1" applyAlignment="1">
      <alignment vertical="center"/>
    </xf>
    <xf numFmtId="0" fontId="6" fillId="0" borderId="10" xfId="0" applyFont="1" applyBorder="1"/>
    <xf numFmtId="0" fontId="10" fillId="0" borderId="0" xfId="0" applyFont="1"/>
    <xf numFmtId="43" fontId="10" fillId="0" borderId="0" xfId="1" applyFont="1"/>
    <xf numFmtId="0" fontId="6" fillId="2" borderId="0" xfId="0" applyFont="1" applyFill="1"/>
    <xf numFmtId="0" fontId="6" fillId="2" borderId="17" xfId="0" applyFont="1" applyFill="1" applyBorder="1"/>
    <xf numFmtId="0" fontId="6" fillId="0" borderId="17" xfId="0" applyFont="1" applyBorder="1"/>
    <xf numFmtId="0" fontId="10" fillId="0" borderId="19" xfId="0" applyFont="1" applyBorder="1"/>
    <xf numFmtId="43" fontId="10" fillId="0" borderId="20" xfId="1" applyFont="1" applyBorder="1"/>
    <xf numFmtId="0" fontId="9" fillId="0" borderId="21" xfId="0" applyFont="1" applyBorder="1"/>
    <xf numFmtId="43" fontId="6" fillId="0" borderId="22" xfId="1" applyFont="1" applyBorder="1"/>
    <xf numFmtId="0" fontId="6" fillId="0" borderId="23" xfId="0" applyFont="1" applyBorder="1"/>
    <xf numFmtId="0" fontId="6" fillId="0" borderId="25" xfId="0" applyFont="1" applyBorder="1" applyAlignment="1">
      <alignment vertical="center"/>
    </xf>
    <xf numFmtId="0" fontId="10" fillId="0" borderId="21" xfId="0" applyFont="1" applyBorder="1"/>
    <xf numFmtId="43" fontId="10" fillId="0" borderId="22" xfId="1" applyFont="1" applyBorder="1"/>
    <xf numFmtId="0" fontId="6" fillId="0" borderId="26" xfId="0" applyFont="1" applyBorder="1"/>
    <xf numFmtId="0" fontId="14" fillId="0" borderId="18" xfId="0" applyFont="1" applyBorder="1"/>
    <xf numFmtId="0" fontId="6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vertical="center" wrapText="1"/>
    </xf>
    <xf numFmtId="43" fontId="0" fillId="0" borderId="1" xfId="1" applyFont="1" applyBorder="1"/>
    <xf numFmtId="4" fontId="0" fillId="0" borderId="0" xfId="0" applyNumberFormat="1"/>
    <xf numFmtId="43" fontId="2" fillId="4" borderId="0" xfId="1" applyFont="1" applyFill="1"/>
    <xf numFmtId="43" fontId="0" fillId="4" borderId="0" xfId="1" applyFont="1" applyFill="1"/>
    <xf numFmtId="165" fontId="6" fillId="0" borderId="4" xfId="1" applyNumberFormat="1" applyFont="1" applyBorder="1"/>
    <xf numFmtId="165" fontId="6" fillId="0" borderId="6" xfId="1" applyNumberFormat="1" applyFont="1" applyBorder="1"/>
    <xf numFmtId="165" fontId="6" fillId="2" borderId="9" xfId="1" applyNumberFormat="1" applyFont="1" applyFill="1" applyBorder="1" applyProtection="1">
      <protection locked="0"/>
    </xf>
    <xf numFmtId="165" fontId="6" fillId="0" borderId="2" xfId="1" applyNumberFormat="1" applyFont="1" applyBorder="1"/>
    <xf numFmtId="165" fontId="12" fillId="0" borderId="0" xfId="1" applyNumberFormat="1" applyFont="1" applyAlignment="1">
      <alignment horizontal="center"/>
    </xf>
    <xf numFmtId="165" fontId="6" fillId="0" borderId="14" xfId="1" applyNumberFormat="1" applyFont="1" applyBorder="1"/>
    <xf numFmtId="165" fontId="6" fillId="0" borderId="15" xfId="1" applyNumberFormat="1" applyFont="1" applyBorder="1"/>
    <xf numFmtId="165" fontId="6" fillId="0" borderId="0" xfId="1" applyNumberFormat="1" applyFont="1"/>
    <xf numFmtId="165" fontId="7" fillId="0" borderId="0" xfId="1" applyNumberFormat="1" applyFont="1" applyBorder="1"/>
    <xf numFmtId="165" fontId="7" fillId="0" borderId="0" xfId="2" applyNumberFormat="1" applyFont="1" applyBorder="1"/>
    <xf numFmtId="165" fontId="6" fillId="0" borderId="0" xfId="0" applyNumberFormat="1" applyFont="1"/>
    <xf numFmtId="165" fontId="9" fillId="0" borderId="2" xfId="0" applyNumberFormat="1" applyFont="1" applyBorder="1" applyAlignment="1">
      <alignment horizontal="center"/>
    </xf>
    <xf numFmtId="165" fontId="9" fillId="0" borderId="3" xfId="0" applyNumberFormat="1" applyFont="1" applyBorder="1" applyAlignment="1">
      <alignment horizontal="center"/>
    </xf>
    <xf numFmtId="2" fontId="6" fillId="2" borderId="9" xfId="1" applyNumberFormat="1" applyFont="1" applyFill="1" applyBorder="1" applyProtection="1">
      <protection locked="0"/>
    </xf>
    <xf numFmtId="2" fontId="6" fillId="0" borderId="0" xfId="1" applyNumberFormat="1" applyFont="1"/>
    <xf numFmtId="43" fontId="6" fillId="0" borderId="7" xfId="1" applyFont="1" applyBorder="1"/>
    <xf numFmtId="43" fontId="6" fillId="0" borderId="4" xfId="1" applyFont="1" applyBorder="1"/>
    <xf numFmtId="43" fontId="6" fillId="0" borderId="6" xfId="1" applyFont="1" applyBorder="1"/>
    <xf numFmtId="43" fontId="6" fillId="0" borderId="14" xfId="1" applyFont="1" applyBorder="1"/>
    <xf numFmtId="43" fontId="6" fillId="0" borderId="15" xfId="1" applyFont="1" applyBorder="1"/>
    <xf numFmtId="0" fontId="6" fillId="2" borderId="7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24" xfId="0" applyFont="1" applyFill="1" applyBorder="1" applyAlignment="1" applyProtection="1">
      <alignment horizontal="center"/>
      <protection locked="0"/>
    </xf>
    <xf numFmtId="0" fontId="6" fillId="2" borderId="27" xfId="0" applyFont="1" applyFill="1" applyBorder="1" applyAlignment="1" applyProtection="1">
      <alignment horizontal="center"/>
      <protection locked="0"/>
    </xf>
    <xf numFmtId="0" fontId="6" fillId="2" borderId="28" xfId="0" applyFont="1" applyFill="1" applyBorder="1" applyAlignment="1" applyProtection="1">
      <alignment horizontal="center"/>
      <protection locked="0"/>
    </xf>
    <xf numFmtId="0" fontId="6" fillId="2" borderId="29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center"/>
      <protection locked="0"/>
    </xf>
    <xf numFmtId="14" fontId="6" fillId="2" borderId="1" xfId="0" applyNumberFormat="1" applyFont="1" applyFill="1" applyBorder="1" applyAlignment="1" applyProtection="1">
      <alignment horizontal="center"/>
      <protection locked="0"/>
    </xf>
    <xf numFmtId="14" fontId="6" fillId="2" borderId="8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4" fontId="6" fillId="2" borderId="7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14" fontId="6" fillId="2" borderId="11" xfId="0" applyNumberFormat="1" applyFont="1" applyFill="1" applyBorder="1" applyAlignment="1" applyProtection="1">
      <alignment horizontal="center"/>
      <protection locked="0"/>
    </xf>
  </cellXfs>
  <cellStyles count="4">
    <cellStyle name="Comma" xfId="1" builtinId="3"/>
    <cellStyle name="Normal" xfId="0" builtinId="0"/>
    <cellStyle name="Normal 2" xfId="3" xr:uid="{0D365A42-527C-407B-A10C-3FE91DD90055}"/>
    <cellStyle name="Percent" xfId="2" builtinId="5"/>
  </cellStyles>
  <dxfs count="3">
    <dxf>
      <font>
        <color rgb="FFC00000"/>
      </font>
      <fill>
        <patternFill>
          <bgColor rgb="FFFFB9B9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B9B9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1099664</xdr:colOff>
      <xdr:row>0</xdr:row>
      <xdr:rowOff>0</xdr:rowOff>
    </xdr:from>
    <xdr:to>
      <xdr:col>4</xdr:col>
      <xdr:colOff>1906</xdr:colOff>
      <xdr:row>3</xdr:row>
      <xdr:rowOff>152399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649057-99FE-9EEC-B5B9-BB8A04DE45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946"/>
        <a:stretch/>
      </xdr:blipFill>
      <xdr:spPr bwMode="auto">
        <a:xfrm>
          <a:off x="6195539" y="0"/>
          <a:ext cx="1454942" cy="76199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38646-0F2B-4891-B928-4922535B2F2F}">
  <dimension ref="A1:B12"/>
  <sheetViews>
    <sheetView workbookViewId="0">
      <selection activeCell="A2" sqref="A2:B12"/>
    </sheetView>
  </sheetViews>
  <sheetFormatPr defaultRowHeight="15" x14ac:dyDescent="0.25"/>
  <cols>
    <col min="1" max="1" width="109.28515625" bestFit="1" customWidth="1"/>
    <col min="2" max="2" width="18" bestFit="1" customWidth="1"/>
  </cols>
  <sheetData>
    <row r="1" spans="1:2" ht="15.75" x14ac:dyDescent="0.25">
      <c r="A1" s="31" t="s">
        <v>63</v>
      </c>
      <c r="B1" s="30" t="s">
        <v>24</v>
      </c>
    </row>
    <row r="2" spans="1:2" ht="15.75" x14ac:dyDescent="0.25">
      <c r="A2" s="7" t="s">
        <v>25</v>
      </c>
      <c r="B2" s="29" t="s">
        <v>93</v>
      </c>
    </row>
    <row r="3" spans="1:2" ht="15.75" x14ac:dyDescent="0.25">
      <c r="A3" s="7" t="s">
        <v>26</v>
      </c>
      <c r="B3" s="29" t="s">
        <v>94</v>
      </c>
    </row>
    <row r="4" spans="1:2" ht="15.75" x14ac:dyDescent="0.25">
      <c r="A4" s="7" t="s">
        <v>73</v>
      </c>
      <c r="B4" s="29" t="s">
        <v>95</v>
      </c>
    </row>
    <row r="5" spans="1:2" ht="15.75" x14ac:dyDescent="0.25">
      <c r="A5" s="7" t="s">
        <v>27</v>
      </c>
      <c r="B5" s="29" t="s">
        <v>96</v>
      </c>
    </row>
    <row r="6" spans="1:2" ht="15.75" x14ac:dyDescent="0.25">
      <c r="A6" s="8" t="s">
        <v>77</v>
      </c>
      <c r="B6" s="8" t="s">
        <v>97</v>
      </c>
    </row>
    <row r="7" spans="1:2" ht="15.75" x14ac:dyDescent="0.25">
      <c r="A7" s="7" t="s">
        <v>74</v>
      </c>
      <c r="B7" s="29" t="s">
        <v>98</v>
      </c>
    </row>
    <row r="8" spans="1:2" ht="15.75" x14ac:dyDescent="0.25">
      <c r="A8" s="8" t="s">
        <v>78</v>
      </c>
      <c r="B8" s="7"/>
    </row>
    <row r="9" spans="1:2" ht="15.75" x14ac:dyDescent="0.25">
      <c r="A9" s="7" t="s">
        <v>75</v>
      </c>
      <c r="B9" s="29" t="s">
        <v>99</v>
      </c>
    </row>
    <row r="10" spans="1:2" ht="15.75" x14ac:dyDescent="0.25">
      <c r="A10" s="8" t="s">
        <v>79</v>
      </c>
      <c r="B10" s="7"/>
    </row>
    <row r="11" spans="1:2" x14ac:dyDescent="0.25">
      <c r="A11" s="6"/>
    </row>
    <row r="12" spans="1:2" ht="15.75" x14ac:dyDescent="0.25">
      <c r="A12" s="42" t="s">
        <v>92</v>
      </c>
    </row>
  </sheetData>
  <sheetProtection algorithmName="SHA-512" hashValue="gMa1KMgLqXvyQDd+YRltiOFPg57KYcyoLUJVa0Dvy0KmFsygXF8hJXWMEYKQDVMXvsR5bVKI76KmBAglkyfQiA==" saltValue="2IsxLS9lbDPu270CAXQ4KA==" spinCount="100000" sheet="1" selectLockedCells="1"/>
  <pageMargins left="0.7" right="0.7" top="0.75" bottom="0.75" header="0.3" footer="0.3"/>
  <pageSetup paperSize="9" orientation="portrait" verticalDpi="59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3C168-1BAF-4C8A-92E9-EE565D6964D7}">
  <sheetPr>
    <pageSetUpPr fitToPage="1"/>
  </sheetPr>
  <dimension ref="A1:D42"/>
  <sheetViews>
    <sheetView tabSelected="1" zoomScaleNormal="100" zoomScaleSheetLayoutView="100" workbookViewId="0">
      <pane ySplit="7" topLeftCell="A8" activePane="bottomLeft" state="frozen"/>
      <selection pane="bottomLeft" activeCell="B42" sqref="B42:D42"/>
    </sheetView>
  </sheetViews>
  <sheetFormatPr defaultRowHeight="15" x14ac:dyDescent="0.25"/>
  <cols>
    <col min="1" max="1" width="55.42578125" style="27" customWidth="1"/>
    <col min="2" max="3" width="18.85546875" style="27" customWidth="1"/>
    <col min="4" max="4" width="18.85546875" style="28" customWidth="1"/>
  </cols>
  <sheetData>
    <row r="1" spans="1:4" ht="16.5" x14ac:dyDescent="0.25">
      <c r="A1" s="79" t="s">
        <v>61</v>
      </c>
      <c r="B1" s="79"/>
      <c r="C1" s="79"/>
      <c r="D1" s="79"/>
    </row>
    <row r="2" spans="1:4" ht="15.75" x14ac:dyDescent="0.25">
      <c r="A2" s="80" t="s">
        <v>62</v>
      </c>
      <c r="B2" s="80"/>
      <c r="C2" s="80"/>
      <c r="D2" s="80"/>
    </row>
    <row r="3" spans="1:4" ht="15.75" x14ac:dyDescent="0.25">
      <c r="A3" s="9"/>
      <c r="B3" s="9"/>
      <c r="C3" s="9"/>
      <c r="D3" s="9"/>
    </row>
    <row r="4" spans="1:4" ht="15.75" x14ac:dyDescent="0.25">
      <c r="A4" s="7"/>
      <c r="B4" s="7"/>
      <c r="C4" s="7"/>
      <c r="D4" s="10"/>
    </row>
    <row r="5" spans="1:4" ht="15.75" x14ac:dyDescent="0.25">
      <c r="A5" s="11" t="s">
        <v>0</v>
      </c>
      <c r="B5" s="69" t="s">
        <v>31</v>
      </c>
      <c r="C5" s="70"/>
      <c r="D5" s="75"/>
    </row>
    <row r="6" spans="1:4" ht="15.75" x14ac:dyDescent="0.25">
      <c r="A6" s="11" t="s">
        <v>2</v>
      </c>
      <c r="B6" s="81" t="s">
        <v>80</v>
      </c>
      <c r="C6" s="82"/>
      <c r="D6" s="83"/>
    </row>
    <row r="7" spans="1:4" ht="15.75" x14ac:dyDescent="0.25">
      <c r="A7" s="11" t="s">
        <v>4</v>
      </c>
      <c r="B7" s="84">
        <v>46006</v>
      </c>
      <c r="C7" s="70"/>
      <c r="D7" s="75"/>
    </row>
    <row r="8" spans="1:4" ht="15.75" x14ac:dyDescent="0.25">
      <c r="A8" s="7"/>
      <c r="B8" s="7"/>
      <c r="C8" s="7"/>
      <c r="D8" s="10"/>
    </row>
    <row r="9" spans="1:4" ht="16.5" thickBot="1" x14ac:dyDescent="0.3">
      <c r="A9" s="11"/>
      <c r="B9" s="12" t="s">
        <v>3</v>
      </c>
      <c r="C9" s="12" t="str">
        <f>B6</f>
        <v>2026/27</v>
      </c>
      <c r="D9" s="10"/>
    </row>
    <row r="10" spans="1:4" ht="16.5" thickBot="1" x14ac:dyDescent="0.3">
      <c r="A10" s="13" t="s">
        <v>5</v>
      </c>
      <c r="B10" s="49">
        <f>B13</f>
        <v>120668</v>
      </c>
      <c r="C10" s="50">
        <f>IF(D10="",C12*C11,D10)</f>
        <v>122446</v>
      </c>
      <c r="D10" s="51">
        <v>122446</v>
      </c>
    </row>
    <row r="11" spans="1:4" ht="16.5" thickBot="1" x14ac:dyDescent="0.3">
      <c r="A11" s="11" t="s">
        <v>6</v>
      </c>
      <c r="B11" s="52">
        <f>_xlfn.XLOOKUP(B5,Data!A:A,Data!$E:$E)</f>
        <v>2384.65</v>
      </c>
      <c r="C11" s="52">
        <f>_xlfn.XLOOKUP(B5,Data!A:A,Data!$C:$C)</f>
        <v>2349.77</v>
      </c>
      <c r="D11" s="53" t="s">
        <v>7</v>
      </c>
    </row>
    <row r="12" spans="1:4" ht="16.5" thickBot="1" x14ac:dyDescent="0.3">
      <c r="A12" s="13" t="s">
        <v>8</v>
      </c>
      <c r="B12" s="49">
        <f>B10/B11</f>
        <v>50.601975132619039</v>
      </c>
      <c r="C12" s="50">
        <f>IF(D10="",D12,C10/C11)</f>
        <v>52.109780957285182</v>
      </c>
      <c r="D12" s="51"/>
    </row>
    <row r="13" spans="1:4" ht="16.5" thickBot="1" x14ac:dyDescent="0.3">
      <c r="A13" s="15" t="s">
        <v>9</v>
      </c>
      <c r="B13" s="54">
        <f>_xlfn.XLOOKUP(B5,Data!A:A,Data!$D:$D)</f>
        <v>120668</v>
      </c>
      <c r="C13" s="55">
        <f>C10</f>
        <v>122446</v>
      </c>
      <c r="D13" s="56"/>
    </row>
    <row r="14" spans="1:4" ht="15.75" x14ac:dyDescent="0.25">
      <c r="A14" s="8" t="s">
        <v>10</v>
      </c>
      <c r="B14" s="57"/>
      <c r="C14" s="58">
        <f>(C10/B10)-1</f>
        <v>1.4734643816090465E-2</v>
      </c>
      <c r="D14" s="56"/>
    </row>
    <row r="15" spans="1:4" ht="15.75" x14ac:dyDescent="0.25">
      <c r="A15" s="8" t="s">
        <v>11</v>
      </c>
      <c r="B15" s="57"/>
      <c r="C15" s="58">
        <f>(C12/B12)-1</f>
        <v>2.979737096653734E-2</v>
      </c>
      <c r="D15" s="56"/>
    </row>
    <row r="16" spans="1:4" ht="15.75" x14ac:dyDescent="0.25">
      <c r="A16" s="8" t="s">
        <v>64</v>
      </c>
      <c r="B16" s="59"/>
      <c r="C16" s="59"/>
      <c r="D16" s="56"/>
    </row>
    <row r="17" spans="1:4" ht="15.75" x14ac:dyDescent="0.25">
      <c r="A17" s="7"/>
      <c r="B17" s="59"/>
      <c r="C17" s="59"/>
      <c r="D17" s="56"/>
    </row>
    <row r="18" spans="1:4" ht="16.5" thickBot="1" x14ac:dyDescent="0.3">
      <c r="A18" s="16" t="s">
        <v>12</v>
      </c>
      <c r="B18" s="60" t="s">
        <v>3</v>
      </c>
      <c r="C18" s="61" t="str">
        <f>B6</f>
        <v>2026/27</v>
      </c>
      <c r="D18" s="56"/>
    </row>
    <row r="19" spans="1:4" ht="16.5" thickBot="1" x14ac:dyDescent="0.3">
      <c r="A19" s="17" t="s">
        <v>13</v>
      </c>
      <c r="B19" s="14">
        <f>_xlfn.XLOOKUP(B5,Data!A:A,Data!G:G)</f>
        <v>169868</v>
      </c>
      <c r="C19" s="64">
        <f>D19</f>
        <v>175477</v>
      </c>
      <c r="D19" s="62">
        <v>175477</v>
      </c>
    </row>
    <row r="20" spans="1:4" ht="16.5" thickBot="1" x14ac:dyDescent="0.3">
      <c r="A20" s="18" t="s">
        <v>14</v>
      </c>
      <c r="B20" s="65">
        <f>_xlfn.XLOOKUP(B5,Data!A:A,Data!H:H)</f>
        <v>49200</v>
      </c>
      <c r="C20" s="66">
        <f>-D20</f>
        <v>-175477</v>
      </c>
      <c r="D20" s="62">
        <v>175477</v>
      </c>
    </row>
    <row r="21" spans="1:4" ht="16.5" thickBot="1" x14ac:dyDescent="0.3">
      <c r="A21" s="19" t="s">
        <v>15</v>
      </c>
      <c r="B21" s="67">
        <f>B19-B20</f>
        <v>120668</v>
      </c>
      <c r="C21" s="68">
        <f>C19+C20</f>
        <v>0</v>
      </c>
      <c r="D21" s="63"/>
    </row>
    <row r="22" spans="1:4" ht="16.5" thickBot="1" x14ac:dyDescent="0.3">
      <c r="A22" s="18" t="s">
        <v>16</v>
      </c>
      <c r="B22" s="65">
        <f>_xlfn.XLOOKUP(B5,Data!A:A,Data!I:I)</f>
        <v>0</v>
      </c>
      <c r="C22" s="66">
        <f>D22</f>
        <v>0</v>
      </c>
      <c r="D22" s="62"/>
    </row>
    <row r="23" spans="1:4" ht="16.5" thickBot="1" x14ac:dyDescent="0.3">
      <c r="A23" s="19" t="s">
        <v>17</v>
      </c>
      <c r="B23" s="67">
        <f>B21+B22</f>
        <v>120668</v>
      </c>
      <c r="C23" s="68">
        <f>C21+C22</f>
        <v>0</v>
      </c>
      <c r="D23" s="63"/>
    </row>
    <row r="24" spans="1:4" ht="15.75" x14ac:dyDescent="0.25">
      <c r="A24" s="8" t="s">
        <v>18</v>
      </c>
      <c r="B24" s="7"/>
      <c r="C24" s="20">
        <f>C10</f>
        <v>122446</v>
      </c>
      <c r="D24" s="10"/>
    </row>
    <row r="25" spans="1:4" ht="15.75" x14ac:dyDescent="0.25">
      <c r="A25" s="8" t="s">
        <v>19</v>
      </c>
      <c r="B25" s="7"/>
      <c r="C25" s="20">
        <f>C24-C23</f>
        <v>122446</v>
      </c>
      <c r="D25" s="10"/>
    </row>
    <row r="26" spans="1:4" ht="15.75" x14ac:dyDescent="0.25">
      <c r="A26" s="7"/>
      <c r="B26" s="7"/>
      <c r="C26" s="7"/>
      <c r="D26" s="10"/>
    </row>
    <row r="27" spans="1:4" ht="15.75" x14ac:dyDescent="0.25">
      <c r="A27" s="21" t="s">
        <v>20</v>
      </c>
      <c r="B27" s="7"/>
      <c r="C27" s="7"/>
      <c r="D27" s="10"/>
    </row>
    <row r="28" spans="1:4" ht="30" customHeight="1" x14ac:dyDescent="0.25">
      <c r="A28" s="22" t="s">
        <v>66</v>
      </c>
      <c r="B28" s="23" t="s">
        <v>21</v>
      </c>
      <c r="C28" s="86">
        <v>46006</v>
      </c>
      <c r="D28" s="76"/>
    </row>
    <row r="29" spans="1:4" ht="30" customHeight="1" x14ac:dyDescent="0.25">
      <c r="A29" s="24" t="s">
        <v>22</v>
      </c>
      <c r="B29" s="69" t="s">
        <v>101</v>
      </c>
      <c r="C29" s="70"/>
      <c r="D29" s="75"/>
    </row>
    <row r="30" spans="1:4" ht="30" customHeight="1" x14ac:dyDescent="0.25">
      <c r="A30" s="24" t="s">
        <v>23</v>
      </c>
      <c r="B30" s="69" t="s">
        <v>101</v>
      </c>
      <c r="C30" s="70"/>
      <c r="D30" s="75"/>
    </row>
    <row r="31" spans="1:4" ht="30" customHeight="1" x14ac:dyDescent="0.25">
      <c r="A31" s="25" t="s">
        <v>67</v>
      </c>
      <c r="B31" s="24" t="s">
        <v>21</v>
      </c>
      <c r="C31" s="77">
        <v>46006</v>
      </c>
      <c r="D31" s="78"/>
    </row>
    <row r="32" spans="1:4" ht="30" customHeight="1" x14ac:dyDescent="0.25">
      <c r="A32" s="26" t="s">
        <v>22</v>
      </c>
      <c r="B32" s="69" t="s">
        <v>100</v>
      </c>
      <c r="C32" s="70"/>
      <c r="D32" s="75"/>
    </row>
    <row r="33" spans="1:4" ht="30" customHeight="1" x14ac:dyDescent="0.25">
      <c r="A33" s="24" t="s">
        <v>23</v>
      </c>
      <c r="B33" s="69" t="s">
        <v>100</v>
      </c>
      <c r="C33" s="70"/>
      <c r="D33" s="75"/>
    </row>
    <row r="34" spans="1:4" ht="15.75" thickBot="1" x14ac:dyDescent="0.3"/>
    <row r="35" spans="1:4" ht="15.75" x14ac:dyDescent="0.25">
      <c r="A35" s="41" t="s">
        <v>76</v>
      </c>
      <c r="B35" s="32"/>
      <c r="C35" s="32"/>
      <c r="D35" s="33"/>
    </row>
    <row r="36" spans="1:4" ht="15.75" x14ac:dyDescent="0.25">
      <c r="A36" s="34" t="s">
        <v>65</v>
      </c>
      <c r="B36" s="7"/>
      <c r="C36" s="7"/>
      <c r="D36" s="35"/>
    </row>
    <row r="37" spans="1:4" ht="15.75" x14ac:dyDescent="0.25">
      <c r="A37" s="36" t="s">
        <v>68</v>
      </c>
      <c r="B37" s="69" t="s">
        <v>103</v>
      </c>
      <c r="C37" s="70"/>
      <c r="D37" s="71"/>
    </row>
    <row r="38" spans="1:4" ht="15.75" x14ac:dyDescent="0.25">
      <c r="A38" s="37" t="s">
        <v>70</v>
      </c>
      <c r="B38" s="69" t="s">
        <v>104</v>
      </c>
      <c r="C38" s="70"/>
      <c r="D38" s="71"/>
    </row>
    <row r="39" spans="1:4" ht="15.75" x14ac:dyDescent="0.25">
      <c r="A39" s="36" t="s">
        <v>69</v>
      </c>
      <c r="B39" s="69">
        <v>71425862</v>
      </c>
      <c r="C39" s="70"/>
      <c r="D39" s="71"/>
    </row>
    <row r="40" spans="1:4" x14ac:dyDescent="0.25">
      <c r="A40" s="38"/>
      <c r="D40" s="39"/>
    </row>
    <row r="41" spans="1:4" ht="15.75" x14ac:dyDescent="0.25">
      <c r="A41" s="34" t="s">
        <v>71</v>
      </c>
      <c r="B41" s="7"/>
      <c r="C41" s="7"/>
      <c r="D41" s="35"/>
    </row>
    <row r="42" spans="1:4" ht="16.5" thickBot="1" x14ac:dyDescent="0.3">
      <c r="A42" s="40" t="s">
        <v>72</v>
      </c>
      <c r="B42" s="72" t="s">
        <v>102</v>
      </c>
      <c r="C42" s="73"/>
      <c r="D42" s="74"/>
    </row>
  </sheetData>
  <sheetProtection algorithmName="SHA-512" hashValue="a2FEK1yNHebDB9WkRP85hFt+/J65ArXnSmzly7um0Gn7G/I/X4ugKFeFN20me0CdIlKg13ekO36g4oCBCaubmg==" saltValue="8ex05Sxcy87bUdrJAJaFNw==" spinCount="100000" sheet="1" selectLockedCells="1"/>
  <mergeCells count="15">
    <mergeCell ref="A1:D1"/>
    <mergeCell ref="A2:D2"/>
    <mergeCell ref="B5:D5"/>
    <mergeCell ref="B6:D6"/>
    <mergeCell ref="B7:D7"/>
    <mergeCell ref="C28:D28"/>
    <mergeCell ref="C31:D31"/>
    <mergeCell ref="B29:D29"/>
    <mergeCell ref="B30:D30"/>
    <mergeCell ref="B32:D32"/>
    <mergeCell ref="B39:D39"/>
    <mergeCell ref="B37:D37"/>
    <mergeCell ref="B38:D38"/>
    <mergeCell ref="B42:D42"/>
    <mergeCell ref="B33:D33"/>
  </mergeCells>
  <conditionalFormatting sqref="C14:C15">
    <cfRule type="cellIs" dxfId="2" priority="4" operator="greaterThan">
      <formula>0.05</formula>
    </cfRule>
  </conditionalFormatting>
  <conditionalFormatting sqref="C25">
    <cfRule type="cellIs" dxfId="1" priority="1" operator="equal">
      <formula>0</formula>
    </cfRule>
    <cfRule type="cellIs" dxfId="0" priority="2" operator="notEqual">
      <formula>0</formula>
    </cfRule>
  </conditionalFormatting>
  <dataValidations count="1">
    <dataValidation type="decimal" operator="greaterThan" allowBlank="1" showInputMessage="1" showErrorMessage="1" sqref="D10 D12:D13 D19:D20" xr:uid="{75E95119-9870-49F0-ABD5-581DA5A3CE5B}">
      <formula1>-0.99</formula1>
    </dataValidation>
  </dataValidations>
  <pageMargins left="0.25" right="0.25" top="0.75" bottom="0.75" header="0.3" footer="0.3"/>
  <pageSetup paperSize="9" scale="88" orientation="portrait" verticalDpi="598" r:id="rId1"/>
  <ignoredErrors>
    <ignoredError sqref="C22" 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4E4558C-FEF9-45DB-B8C2-7313CC316F84}">
          <x14:formula1>
            <xm:f>Data!$A$6:$A$36</xm:f>
          </x14:formula1>
          <xm:sqref>B5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CF9DD-72BA-4B61-95E4-2EF1A6830D17}">
  <dimension ref="A1:M39"/>
  <sheetViews>
    <sheetView workbookViewId="0">
      <pane ySplit="5" topLeftCell="A10" activePane="bottomLeft" state="frozen"/>
      <selection pane="bottomLeft" activeCell="G25" sqref="G25"/>
    </sheetView>
  </sheetViews>
  <sheetFormatPr defaultRowHeight="15" x14ac:dyDescent="0.25"/>
  <cols>
    <col min="1" max="1" width="18.42578125" bestFit="1" customWidth="1"/>
    <col min="2" max="3" width="18.42578125" customWidth="1"/>
    <col min="4" max="4" width="14.42578125" bestFit="1" customWidth="1"/>
    <col min="5" max="5" width="15.5703125" bestFit="1" customWidth="1"/>
    <col min="7" max="7" width="15.28515625" customWidth="1"/>
    <col min="8" max="8" width="12.42578125" bestFit="1" customWidth="1"/>
    <col min="9" max="9" width="17.85546875" customWidth="1"/>
    <col min="10" max="10" width="13.85546875" customWidth="1"/>
    <col min="11" max="11" width="11" customWidth="1"/>
    <col min="12" max="12" width="17" customWidth="1"/>
    <col min="13" max="13" width="23" customWidth="1"/>
  </cols>
  <sheetData>
    <row r="1" spans="1:13" x14ac:dyDescent="0.25">
      <c r="F1" t="s">
        <v>88</v>
      </c>
      <c r="G1" t="s">
        <v>84</v>
      </c>
    </row>
    <row r="2" spans="1:13" x14ac:dyDescent="0.25">
      <c r="G2" s="85" t="s">
        <v>86</v>
      </c>
      <c r="H2" s="85"/>
      <c r="I2" s="85"/>
      <c r="J2" s="85" t="s">
        <v>87</v>
      </c>
      <c r="K2" s="85"/>
      <c r="L2" s="85"/>
    </row>
    <row r="3" spans="1:13" x14ac:dyDescent="0.25">
      <c r="B3" s="43" t="s">
        <v>81</v>
      </c>
      <c r="C3" s="43" t="s">
        <v>81</v>
      </c>
      <c r="D3" s="43" t="s">
        <v>82</v>
      </c>
      <c r="E3" s="43" t="s">
        <v>82</v>
      </c>
      <c r="F3" s="43"/>
      <c r="G3" s="43" t="s">
        <v>82</v>
      </c>
      <c r="H3" s="43" t="s">
        <v>82</v>
      </c>
      <c r="I3" s="43" t="s">
        <v>82</v>
      </c>
      <c r="J3" s="43"/>
      <c r="K3" s="43"/>
    </row>
    <row r="4" spans="1:13" x14ac:dyDescent="0.25">
      <c r="B4" s="43" t="s">
        <v>80</v>
      </c>
      <c r="C4" s="43" t="str">
        <f>B4</f>
        <v>2026/27</v>
      </c>
      <c r="D4" s="43" t="s">
        <v>3</v>
      </c>
      <c r="E4" s="43" t="str">
        <f>D4</f>
        <v>2025/26</v>
      </c>
      <c r="F4" s="43"/>
      <c r="G4" s="43" t="str">
        <f>D4</f>
        <v>2025/26</v>
      </c>
      <c r="H4" s="43" t="str">
        <f>D4</f>
        <v>2025/26</v>
      </c>
      <c r="I4" s="43" t="str">
        <f>D4</f>
        <v>2025/26</v>
      </c>
      <c r="J4" s="43" t="s">
        <v>80</v>
      </c>
      <c r="K4" s="43" t="str">
        <f>J4</f>
        <v>2026/27</v>
      </c>
      <c r="L4" s="43" t="str">
        <f>J4</f>
        <v>2026/27</v>
      </c>
    </row>
    <row r="5" spans="1:13" ht="49.9" customHeight="1" x14ac:dyDescent="0.25">
      <c r="A5" s="44" t="s">
        <v>28</v>
      </c>
      <c r="B5" s="44" t="s">
        <v>85</v>
      </c>
      <c r="C5" s="44" t="s">
        <v>6</v>
      </c>
      <c r="D5" s="44" t="s">
        <v>85</v>
      </c>
      <c r="E5" s="44" t="s">
        <v>6</v>
      </c>
      <c r="F5" s="44"/>
      <c r="G5" s="44" t="s">
        <v>13</v>
      </c>
      <c r="H5" s="44" t="s">
        <v>89</v>
      </c>
      <c r="I5" s="44" t="s">
        <v>90</v>
      </c>
      <c r="J5" s="44" t="s">
        <v>13</v>
      </c>
      <c r="K5" s="44" t="s">
        <v>89</v>
      </c>
      <c r="L5" s="44" t="s">
        <v>29</v>
      </c>
      <c r="M5" s="44"/>
    </row>
    <row r="6" spans="1:13" x14ac:dyDescent="0.25">
      <c r="A6" t="s">
        <v>1</v>
      </c>
      <c r="B6">
        <v>0</v>
      </c>
      <c r="C6">
        <v>0</v>
      </c>
      <c r="D6">
        <v>0</v>
      </c>
      <c r="E6">
        <v>0</v>
      </c>
    </row>
    <row r="7" spans="1:13" x14ac:dyDescent="0.25">
      <c r="A7" t="s">
        <v>30</v>
      </c>
      <c r="B7" s="46"/>
      <c r="C7" s="4">
        <v>15642.24</v>
      </c>
      <c r="D7" s="47">
        <v>1082720</v>
      </c>
      <c r="E7" s="48">
        <v>15230.46</v>
      </c>
      <c r="G7" s="3">
        <v>1161820</v>
      </c>
      <c r="H7" s="1">
        <v>79100</v>
      </c>
      <c r="I7" s="1">
        <v>0</v>
      </c>
      <c r="J7" s="1"/>
      <c r="K7" s="1"/>
    </row>
    <row r="8" spans="1:13" x14ac:dyDescent="0.25">
      <c r="A8" t="s">
        <v>31</v>
      </c>
      <c r="B8" s="46"/>
      <c r="C8" s="4">
        <v>2349.77</v>
      </c>
      <c r="D8" s="47">
        <v>120668</v>
      </c>
      <c r="E8" s="48">
        <v>2384.65</v>
      </c>
      <c r="G8" s="3">
        <v>169868</v>
      </c>
      <c r="H8" s="1">
        <v>49200</v>
      </c>
      <c r="I8" s="1">
        <v>0</v>
      </c>
      <c r="J8" s="1"/>
      <c r="K8" s="1"/>
    </row>
    <row r="9" spans="1:13" x14ac:dyDescent="0.25">
      <c r="A9" t="s">
        <v>32</v>
      </c>
      <c r="B9" s="46"/>
      <c r="C9" s="4">
        <v>6791.91</v>
      </c>
      <c r="D9" s="47">
        <v>415522</v>
      </c>
      <c r="E9" s="48">
        <v>6446.53</v>
      </c>
      <c r="G9" s="3">
        <v>507793</v>
      </c>
      <c r="H9" s="1">
        <v>92271</v>
      </c>
      <c r="I9" s="1">
        <v>0</v>
      </c>
      <c r="J9" s="1"/>
      <c r="K9" s="1"/>
    </row>
    <row r="10" spans="1:13" x14ac:dyDescent="0.25">
      <c r="A10" t="s">
        <v>33</v>
      </c>
      <c r="B10" s="46"/>
      <c r="C10" s="4">
        <v>2245.06</v>
      </c>
      <c r="D10" s="47">
        <v>179000</v>
      </c>
      <c r="E10" s="48">
        <v>2262.1999999999998</v>
      </c>
      <c r="G10" s="3">
        <v>195730</v>
      </c>
      <c r="H10" s="1">
        <v>16730</v>
      </c>
      <c r="I10" s="1">
        <v>0</v>
      </c>
      <c r="J10" s="1"/>
      <c r="K10" s="1"/>
    </row>
    <row r="11" spans="1:13" x14ac:dyDescent="0.25">
      <c r="A11" t="s">
        <v>34</v>
      </c>
      <c r="B11" s="46"/>
      <c r="C11" s="4">
        <v>3113.69</v>
      </c>
      <c r="D11" s="47">
        <v>429562</v>
      </c>
      <c r="E11" s="48">
        <v>3077.06</v>
      </c>
      <c r="G11" s="3">
        <v>415257</v>
      </c>
      <c r="H11" s="1">
        <v>37845</v>
      </c>
      <c r="I11" s="1">
        <v>52150</v>
      </c>
      <c r="J11" s="1"/>
      <c r="K11" s="1"/>
    </row>
    <row r="12" spans="1:13" x14ac:dyDescent="0.25">
      <c r="A12" t="s">
        <v>35</v>
      </c>
      <c r="B12" s="46"/>
      <c r="C12" s="4">
        <v>90.83</v>
      </c>
      <c r="D12" s="47">
        <v>200</v>
      </c>
      <c r="E12" s="48">
        <v>88.23</v>
      </c>
      <c r="G12" s="3">
        <v>0</v>
      </c>
      <c r="H12" s="1">
        <v>0</v>
      </c>
      <c r="I12" s="1">
        <v>0</v>
      </c>
      <c r="J12" s="1"/>
      <c r="K12" s="1"/>
    </row>
    <row r="13" spans="1:13" x14ac:dyDescent="0.25">
      <c r="A13" t="s">
        <v>36</v>
      </c>
      <c r="B13" s="46"/>
      <c r="C13" s="4">
        <v>734.21</v>
      </c>
      <c r="D13" s="47">
        <v>88626.52</v>
      </c>
      <c r="E13" s="48">
        <v>726.43</v>
      </c>
      <c r="G13" s="3">
        <v>93026.52</v>
      </c>
      <c r="H13" s="1">
        <v>4400</v>
      </c>
      <c r="I13" s="1">
        <v>0</v>
      </c>
      <c r="J13" s="1"/>
      <c r="K13" s="1"/>
    </row>
    <row r="14" spans="1:13" x14ac:dyDescent="0.25">
      <c r="A14" t="s">
        <v>37</v>
      </c>
      <c r="B14" s="46"/>
      <c r="C14" s="4">
        <v>205</v>
      </c>
      <c r="D14" s="47">
        <v>2250</v>
      </c>
      <c r="E14" s="48">
        <v>200.66</v>
      </c>
      <c r="G14" s="3">
        <v>3383.62</v>
      </c>
      <c r="H14" s="1">
        <v>0</v>
      </c>
      <c r="I14" s="1">
        <v>-1133.6199999999999</v>
      </c>
      <c r="J14" s="1"/>
      <c r="K14" s="1"/>
    </row>
    <row r="15" spans="1:13" x14ac:dyDescent="0.25">
      <c r="A15" t="s">
        <v>38</v>
      </c>
      <c r="B15" s="46"/>
      <c r="C15" s="4">
        <v>3177.72</v>
      </c>
      <c r="D15" s="47">
        <v>327000</v>
      </c>
      <c r="E15" s="48">
        <v>3121.13</v>
      </c>
      <c r="G15" s="3">
        <v>343000</v>
      </c>
      <c r="H15" s="1">
        <v>16000</v>
      </c>
      <c r="I15" s="1">
        <v>0</v>
      </c>
      <c r="J15" s="1"/>
      <c r="K15" s="1"/>
    </row>
    <row r="16" spans="1:13" x14ac:dyDescent="0.25">
      <c r="A16" t="s">
        <v>39</v>
      </c>
      <c r="B16" s="46"/>
      <c r="C16" s="4">
        <v>1179.69</v>
      </c>
      <c r="D16" s="47">
        <v>152349</v>
      </c>
      <c r="E16" s="48">
        <v>1135.19</v>
      </c>
      <c r="G16" s="3">
        <v>156499</v>
      </c>
      <c r="H16" s="1">
        <v>4150</v>
      </c>
      <c r="I16" s="1">
        <v>0</v>
      </c>
      <c r="J16" s="1"/>
      <c r="K16" s="1"/>
    </row>
    <row r="17" spans="1:13" x14ac:dyDescent="0.25">
      <c r="A17" t="s">
        <v>40</v>
      </c>
      <c r="B17" s="46"/>
      <c r="C17" s="4">
        <v>663.3</v>
      </c>
      <c r="D17" s="47">
        <v>36000</v>
      </c>
      <c r="E17" s="48">
        <v>647.64</v>
      </c>
      <c r="G17" s="3">
        <v>63939</v>
      </c>
      <c r="H17" s="1">
        <v>9373</v>
      </c>
      <c r="I17" s="1">
        <v>-18566</v>
      </c>
      <c r="J17" s="1"/>
      <c r="K17" s="1"/>
    </row>
    <row r="18" spans="1:13" x14ac:dyDescent="0.25">
      <c r="A18" t="s">
        <v>41</v>
      </c>
      <c r="B18" s="46"/>
      <c r="C18" s="4">
        <v>66.69</v>
      </c>
      <c r="D18" s="47">
        <v>2000</v>
      </c>
      <c r="E18" s="48">
        <v>64.260000000000005</v>
      </c>
      <c r="G18" s="3">
        <v>2200</v>
      </c>
      <c r="H18" s="1">
        <v>200</v>
      </c>
      <c r="I18" s="1">
        <v>0</v>
      </c>
      <c r="J18" s="1"/>
      <c r="K18" s="1"/>
    </row>
    <row r="19" spans="1:13" x14ac:dyDescent="0.25">
      <c r="A19" t="s">
        <v>42</v>
      </c>
      <c r="B19" s="46"/>
      <c r="C19" s="4">
        <v>150.59</v>
      </c>
      <c r="D19" s="47">
        <v>9218</v>
      </c>
      <c r="E19" s="48">
        <v>147.63999999999999</v>
      </c>
      <c r="G19" s="3">
        <v>9532</v>
      </c>
      <c r="H19" s="1">
        <v>314</v>
      </c>
      <c r="I19" s="1">
        <v>0</v>
      </c>
      <c r="J19" s="1"/>
      <c r="K19" s="1"/>
    </row>
    <row r="20" spans="1:13" x14ac:dyDescent="0.25">
      <c r="A20" t="s">
        <v>83</v>
      </c>
      <c r="B20" s="46"/>
      <c r="C20" s="4">
        <v>18.98</v>
      </c>
      <c r="D20" s="47">
        <v>200</v>
      </c>
      <c r="E20" s="48">
        <v>19.440000000000001</v>
      </c>
      <c r="G20" s="3">
        <v>200</v>
      </c>
      <c r="H20" s="1">
        <v>0</v>
      </c>
      <c r="I20" s="1">
        <v>0</v>
      </c>
      <c r="J20" s="1"/>
      <c r="K20" s="1"/>
    </row>
    <row r="21" spans="1:13" x14ac:dyDescent="0.25">
      <c r="A21" t="s">
        <v>43</v>
      </c>
      <c r="B21" s="46"/>
      <c r="C21" s="4">
        <v>112.21</v>
      </c>
      <c r="D21" s="47">
        <v>4632</v>
      </c>
      <c r="E21" s="48">
        <v>108.67</v>
      </c>
      <c r="G21" s="3">
        <v>4632</v>
      </c>
      <c r="H21" s="1">
        <v>185</v>
      </c>
      <c r="I21" s="1">
        <v>185</v>
      </c>
      <c r="J21" s="1"/>
      <c r="K21" s="1"/>
    </row>
    <row r="22" spans="1:13" x14ac:dyDescent="0.25">
      <c r="A22" t="s">
        <v>44</v>
      </c>
      <c r="B22" s="46"/>
      <c r="C22" s="4">
        <v>399.67</v>
      </c>
      <c r="D22" s="47">
        <v>13635</v>
      </c>
      <c r="E22" s="48">
        <v>395.68</v>
      </c>
      <c r="G22" s="3">
        <v>13635</v>
      </c>
      <c r="H22" s="1"/>
      <c r="I22" s="1">
        <v>0</v>
      </c>
      <c r="J22" s="1"/>
      <c r="K22" s="1"/>
    </row>
    <row r="23" spans="1:13" x14ac:dyDescent="0.25">
      <c r="A23" t="s">
        <v>45</v>
      </c>
      <c r="B23" s="46"/>
      <c r="C23" s="4">
        <v>886.39</v>
      </c>
      <c r="D23" s="47">
        <v>73500</v>
      </c>
      <c r="E23" s="48">
        <v>893.14</v>
      </c>
      <c r="G23" s="3"/>
      <c r="H23" s="1"/>
      <c r="I23" s="1"/>
      <c r="J23" s="1"/>
      <c r="K23" s="1"/>
      <c r="M23" t="s">
        <v>91</v>
      </c>
    </row>
    <row r="24" spans="1:13" x14ac:dyDescent="0.25">
      <c r="A24" t="s">
        <v>46</v>
      </c>
      <c r="B24" s="46"/>
      <c r="C24" s="4">
        <v>189.77</v>
      </c>
      <c r="D24" s="47">
        <v>10000</v>
      </c>
      <c r="E24" s="48">
        <v>190.45</v>
      </c>
      <c r="G24" s="3">
        <v>12587.57</v>
      </c>
      <c r="H24" s="1">
        <v>1085.25</v>
      </c>
      <c r="I24" s="1">
        <v>-1502.32</v>
      </c>
      <c r="J24" s="1"/>
      <c r="K24" s="1"/>
    </row>
    <row r="25" spans="1:13" x14ac:dyDescent="0.25">
      <c r="A25" t="s">
        <v>47</v>
      </c>
      <c r="B25" s="46"/>
      <c r="C25" s="4">
        <v>288.39</v>
      </c>
      <c r="D25" s="47">
        <v>8359</v>
      </c>
      <c r="E25" s="48">
        <v>282.66000000000003</v>
      </c>
      <c r="G25" s="3">
        <v>8359</v>
      </c>
      <c r="H25" s="1">
        <v>0</v>
      </c>
      <c r="I25" s="1">
        <v>0</v>
      </c>
      <c r="J25" s="1"/>
      <c r="K25" s="1"/>
    </row>
    <row r="26" spans="1:13" x14ac:dyDescent="0.25">
      <c r="A26" t="s">
        <v>48</v>
      </c>
      <c r="B26" s="46"/>
      <c r="C26" s="4">
        <v>124.21</v>
      </c>
      <c r="D26" s="47">
        <v>4000</v>
      </c>
      <c r="E26" s="48">
        <v>119.44</v>
      </c>
      <c r="G26" s="3">
        <v>4000</v>
      </c>
      <c r="H26" s="1">
        <v>0</v>
      </c>
      <c r="I26" s="1">
        <v>0</v>
      </c>
      <c r="J26" s="1"/>
      <c r="K26" s="1"/>
    </row>
    <row r="27" spans="1:13" x14ac:dyDescent="0.25">
      <c r="A27" t="s">
        <v>49</v>
      </c>
      <c r="B27" s="46"/>
      <c r="C27" s="4">
        <v>488.45</v>
      </c>
      <c r="D27" s="47">
        <v>31020</v>
      </c>
      <c r="E27" s="48">
        <v>483.62</v>
      </c>
      <c r="G27" s="3">
        <v>31020</v>
      </c>
      <c r="H27" s="1"/>
      <c r="I27" s="1">
        <v>0</v>
      </c>
      <c r="J27" s="1"/>
      <c r="K27" s="1"/>
    </row>
    <row r="28" spans="1:13" x14ac:dyDescent="0.25">
      <c r="A28" t="s">
        <v>50</v>
      </c>
      <c r="B28" s="46"/>
      <c r="C28" s="4">
        <v>149.09</v>
      </c>
      <c r="D28" s="47">
        <v>8000</v>
      </c>
      <c r="E28" s="48">
        <v>152.6</v>
      </c>
      <c r="G28" s="3">
        <v>8000</v>
      </c>
      <c r="H28" s="1">
        <v>0</v>
      </c>
      <c r="I28" s="1">
        <v>0</v>
      </c>
      <c r="J28" s="1"/>
      <c r="K28" s="1"/>
    </row>
    <row r="29" spans="1:13" x14ac:dyDescent="0.25">
      <c r="A29" s="5" t="s">
        <v>51</v>
      </c>
      <c r="B29" s="46"/>
      <c r="C29" s="4">
        <v>185.98</v>
      </c>
      <c r="D29" s="47">
        <v>12870</v>
      </c>
      <c r="E29" s="48">
        <v>179.57</v>
      </c>
      <c r="G29" s="3">
        <v>32300</v>
      </c>
      <c r="H29" s="1">
        <v>0</v>
      </c>
      <c r="I29" s="1">
        <v>-19430</v>
      </c>
      <c r="J29" s="1"/>
      <c r="K29" s="1"/>
    </row>
    <row r="30" spans="1:13" x14ac:dyDescent="0.25">
      <c r="A30" s="5" t="s">
        <v>52</v>
      </c>
      <c r="B30" s="46"/>
      <c r="C30" s="4">
        <v>110.96</v>
      </c>
      <c r="D30" s="47">
        <v>6393</v>
      </c>
      <c r="E30" s="48">
        <v>111.6</v>
      </c>
      <c r="G30" s="3">
        <v>6423</v>
      </c>
      <c r="H30" s="1">
        <v>30</v>
      </c>
      <c r="I30" s="1">
        <v>0</v>
      </c>
      <c r="J30" s="1"/>
      <c r="K30" s="1"/>
    </row>
    <row r="31" spans="1:13" x14ac:dyDescent="0.25">
      <c r="A31" s="5" t="s">
        <v>53</v>
      </c>
      <c r="B31" s="46"/>
      <c r="C31" s="4">
        <v>1368.08</v>
      </c>
      <c r="D31" s="47">
        <v>86845</v>
      </c>
      <c r="E31" s="48">
        <v>1366.79</v>
      </c>
      <c r="G31" s="3">
        <v>128160</v>
      </c>
      <c r="H31" s="1">
        <v>41315</v>
      </c>
      <c r="I31" s="1">
        <v>0</v>
      </c>
      <c r="J31" s="1"/>
      <c r="K31" s="1"/>
    </row>
    <row r="32" spans="1:13" x14ac:dyDescent="0.25">
      <c r="A32" s="5" t="s">
        <v>54</v>
      </c>
      <c r="B32" s="46"/>
      <c r="C32" s="4">
        <v>94.94</v>
      </c>
      <c r="D32" s="47">
        <v>5370.41</v>
      </c>
      <c r="E32" s="48">
        <v>92.18</v>
      </c>
      <c r="G32" s="3">
        <v>5370.41</v>
      </c>
      <c r="H32" s="1">
        <v>0</v>
      </c>
      <c r="I32" s="1">
        <v>0</v>
      </c>
      <c r="J32" s="1"/>
      <c r="K32" s="1"/>
    </row>
    <row r="33" spans="1:13" x14ac:dyDescent="0.25">
      <c r="A33" t="s">
        <v>55</v>
      </c>
      <c r="B33" s="46"/>
      <c r="C33" s="4">
        <v>123.13</v>
      </c>
      <c r="D33" s="47">
        <v>6500</v>
      </c>
      <c r="E33" s="48">
        <v>119.94</v>
      </c>
      <c r="G33" s="3">
        <v>29710</v>
      </c>
      <c r="H33" s="1">
        <v>23410</v>
      </c>
      <c r="I33" s="1">
        <v>200</v>
      </c>
      <c r="J33" s="1"/>
      <c r="K33" s="1"/>
    </row>
    <row r="34" spans="1:13" x14ac:dyDescent="0.25">
      <c r="A34" t="s">
        <v>56</v>
      </c>
      <c r="B34" s="46"/>
      <c r="C34" s="4">
        <v>85.3</v>
      </c>
      <c r="D34" s="47">
        <v>0</v>
      </c>
      <c r="E34" s="48">
        <v>89.52</v>
      </c>
      <c r="G34" s="3">
        <v>0</v>
      </c>
      <c r="H34" s="1">
        <v>0</v>
      </c>
      <c r="I34" s="1">
        <v>0</v>
      </c>
      <c r="J34" s="1"/>
      <c r="K34" s="1"/>
    </row>
    <row r="35" spans="1:13" x14ac:dyDescent="0.25">
      <c r="A35" t="s">
        <v>57</v>
      </c>
      <c r="B35" s="46"/>
      <c r="C35" s="4">
        <v>1171.2</v>
      </c>
      <c r="D35" s="47">
        <v>45000</v>
      </c>
      <c r="E35" s="48">
        <v>1217.1600000000001</v>
      </c>
      <c r="G35" s="3">
        <v>45000</v>
      </c>
      <c r="H35" s="1">
        <v>0</v>
      </c>
      <c r="I35" s="1">
        <v>0</v>
      </c>
      <c r="J35" s="1"/>
      <c r="K35" s="1"/>
    </row>
    <row r="36" spans="1:13" x14ac:dyDescent="0.25">
      <c r="A36" t="s">
        <v>58</v>
      </c>
      <c r="B36" s="46"/>
      <c r="C36" s="4">
        <v>59.2</v>
      </c>
      <c r="D36" s="47">
        <v>0</v>
      </c>
      <c r="E36" s="48">
        <v>59.1</v>
      </c>
      <c r="G36" s="3">
        <v>0</v>
      </c>
      <c r="H36" s="1">
        <v>0</v>
      </c>
      <c r="I36" s="1">
        <v>0</v>
      </c>
      <c r="J36" s="1"/>
      <c r="K36" s="1"/>
      <c r="M36" t="s">
        <v>91</v>
      </c>
    </row>
    <row r="37" spans="1:13" x14ac:dyDescent="0.25">
      <c r="G37" s="1"/>
      <c r="H37" s="1"/>
      <c r="I37" s="1"/>
      <c r="J37" s="1"/>
      <c r="K37" s="1"/>
    </row>
    <row r="38" spans="1:13" x14ac:dyDescent="0.25">
      <c r="B38" s="45">
        <f>SUM(B7:B37)</f>
        <v>0</v>
      </c>
      <c r="C38" s="45">
        <f>SUM(C7:C37)</f>
        <v>42266.649999999994</v>
      </c>
      <c r="D38" s="2">
        <f>SUM(D7:D37)</f>
        <v>3161439.93</v>
      </c>
      <c r="E38" s="45">
        <f>SUM(E7:E37)</f>
        <v>41413.640000000007</v>
      </c>
    </row>
    <row r="39" spans="1:13" x14ac:dyDescent="0.25">
      <c r="C39" t="s">
        <v>59</v>
      </c>
      <c r="G39" t="s">
        <v>60</v>
      </c>
    </row>
  </sheetData>
  <sheetProtection selectLockedCells="1"/>
  <autoFilter ref="A5:M36" xr:uid="{730CF9DD-72BA-4B61-95E4-2EF1A6830D17}"/>
  <mergeCells count="2">
    <mergeCell ref="G2:I2"/>
    <mergeCell ref="J2:L2"/>
  </mergeCells>
  <dataValidations count="1">
    <dataValidation type="decimal" operator="greaterThan" allowBlank="1" showInputMessage="1" showErrorMessage="1" sqref="G10:H11 G16:H22 G33:H33 G8:H8 G35:H35 G24:H27" xr:uid="{7B5612A3-A2C2-4900-83CD-40FE3D1AF4DA}">
      <formula1>-0.99</formula1>
    </dataValidation>
  </dataValidations>
  <pageMargins left="0.7" right="0.7" top="0.75" bottom="0.75" header="0.3" footer="0.3"/>
  <pageSetup paperSize="9" orientation="portrait" verticalDpi="598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C 1 c j W f Y W a 3 O l A A A A 9 g A A A B I A H A B D b 2 5 m a W c v U G F j a 2 F n Z S 5 4 b W w g o h g A K K A U A A A A A A A A A A A A A A A A A A A A A A A A A A A A h Y + x D o I w F E V / h X S n L W U h 5 F E T H V w k M T E x r g 1 U a I S H o c X y b w 5 + k r 8 g R l E 3 x 3 v u G e 6 9 X 2 + w G N s m u O j e m g 4 z E l F O A o 1 F V x q s M j K 4 Y 5 i Q h Y S t K k 6 q 0 s E k o 0 1 H W 2 a k d u 6 c M u a 9 p z 6 m X V 8 x w X n E D v l m V 9 S 6 V e Q j m / 9 y a N A 6 h Y U m E v a v M V L Q K B Y 0 F g n l w G Y I u c G v I K a 9 z / Y H w m p o 3 N B r q T F c L 4 H N E d j 7 g 3 w A U E s D B B Q A A g A I A A t X I 1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L V y N Z K I p H u A 4 A A A A R A A A A E w A c A E Z v c m 1 1 b G F z L 1 N l Y 3 R p b 2 4 x L m 0 g o h g A K K A U A A A A A A A A A A A A A A A A A A A A A A A A A A A A K 0 5 N L s n M z 1 M I h t C G 1 g B Q S w E C L Q A U A A I A C A A L V y N Z 9 h Z r c 6 U A A A D 2 A A A A E g A A A A A A A A A A A A A A A A A A A A A A Q 2 9 u Z m l n L 1 B h Y 2 t h Z 2 U u e G 1 s U E s B A i 0 A F A A C A A g A C 1 c j W Q / K 6 a u k A A A A 6 Q A A A B M A A A A A A A A A A A A A A A A A 8 Q A A A F t D b 2 5 0 Z W 5 0 X 1 R 5 c G V z X S 5 4 b W x Q S w E C L Q A U A A I A C A A L V y N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S l P z z O A c 8 k i x x y w H 5 Y z p D Q A A A A A C A A A A A A A D Z g A A w A A A A B A A A A D 5 4 s f H i N w n b + 9 N x N X H R t / t A A A A A A S A A A C g A A A A E A A A A K k 0 d 8 E W / 0 p D q I 4 x 3 K c 2 q 4 B Q A A A A 0 s V U X m R x W 2 z p J A Z b H E p C K H 5 H v n m Z f z E 5 2 M i y N / j S U l n s o s t f t m v y a R L + N M H T i k t b P p u q I W v c 7 / Q + 1 f U C d F 8 r 5 4 u t w m A L v j Z h Z t s W s q L K e n s U A A A A H L F q k L X E Z y 1 f 3 e S k 2 I x f z I p i d 9 k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36A6786EA3E049BDD649EAF23C64C3" ma:contentTypeVersion="4" ma:contentTypeDescription="Create a new document." ma:contentTypeScope="" ma:versionID="7a2a9e86dcb2895fe64500ff8f37d80f">
  <xsd:schema xmlns:xsd="http://www.w3.org/2001/XMLSchema" xmlns:xs="http://www.w3.org/2001/XMLSchema" xmlns:p="http://schemas.microsoft.com/office/2006/metadata/properties" xmlns:ns2="9244e50c-4f18-44bb-8380-45e1419fdade" targetNamespace="http://schemas.microsoft.com/office/2006/metadata/properties" ma:root="true" ma:fieldsID="898c5d00b3feb805a448cf9c8603da48" ns2:_="">
    <xsd:import namespace="9244e50c-4f18-44bb-8380-45e1419fda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44e50c-4f18-44bb-8380-45e1419fda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B9737B-C03C-4786-8AD5-6E8980AE8114}">
  <ds:schemaRefs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9244e50c-4f18-44bb-8380-45e1419fdad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251AF88-EBCD-45B2-A71A-9C60F2B862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173342-8562-43E5-AE96-854FB3B53DA4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FB83E7D8-A44D-4089-B2E9-6C0C6695E3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44e50c-4f18-44bb-8380-45e1419fda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Calculator</vt:lpstr>
      <vt:lpstr>Data</vt:lpstr>
      <vt:lpstr>Calculator!Print_Area</vt:lpstr>
    </vt:vector>
  </TitlesOfParts>
  <Manager/>
  <Company>Folkestone &amp; Hythe District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Lancefield, Victoria</dc:creator>
  <cp:keywords/>
  <dc:description/>
  <cp:lastModifiedBy>Sandgate Parish Council</cp:lastModifiedBy>
  <cp:revision/>
  <cp:lastPrinted>2024-09-11T16:01:17Z</cp:lastPrinted>
  <dcterms:created xsi:type="dcterms:W3CDTF">2024-03-08T15:37:05Z</dcterms:created>
  <dcterms:modified xsi:type="dcterms:W3CDTF">2025-12-11T18:01:08Z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0x010100F036A6786EA3E049BDD649EAF23C64C3</vt:lpwstr>
  </property>
</Properties>
</file>